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прил 8" sheetId="3" r:id="rId1"/>
  </sheets>
  <definedNames>
    <definedName name="_xlnm._FilterDatabase" localSheetId="0" hidden="1">'прил 8'!$A$4:$G$39</definedName>
    <definedName name="_xlnm.Print_Titles" localSheetId="0">'прил 8'!$4:$4</definedName>
  </definedNames>
  <calcPr calcId="162913"/>
</workbook>
</file>

<file path=xl/calcChain.xml><?xml version="1.0" encoding="utf-8"?>
<calcChain xmlns="http://schemas.openxmlformats.org/spreadsheetml/2006/main">
  <c r="C39" i="3" l="1"/>
  <c r="H11" i="3"/>
  <c r="J11" i="3"/>
  <c r="K11" i="3"/>
  <c r="J37" i="3"/>
  <c r="K37" i="3"/>
  <c r="K7" i="3"/>
  <c r="K8" i="3"/>
  <c r="K9" i="3"/>
  <c r="K10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8" i="3"/>
  <c r="K6" i="3"/>
  <c r="J7" i="3"/>
  <c r="J8" i="3"/>
  <c r="J9" i="3"/>
  <c r="J10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8" i="3"/>
  <c r="J6" i="3"/>
  <c r="I7" i="3"/>
  <c r="I8" i="3"/>
  <c r="I9" i="3"/>
  <c r="I10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6" i="3"/>
  <c r="H7" i="3"/>
  <c r="H8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6" i="3"/>
  <c r="D39" i="3"/>
  <c r="G37" i="3"/>
  <c r="G38" i="3"/>
  <c r="F39" i="3"/>
  <c r="E39" i="3"/>
  <c r="K39" i="3" s="1"/>
  <c r="I39" i="3" l="1"/>
  <c r="G39" i="3"/>
  <c r="H39" i="3"/>
  <c r="J39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6" i="3"/>
</calcChain>
</file>

<file path=xl/sharedStrings.xml><?xml version="1.0" encoding="utf-8"?>
<sst xmlns="http://schemas.openxmlformats.org/spreadsheetml/2006/main" count="87" uniqueCount="84">
  <si>
    <t/>
  </si>
  <si>
    <t>Наименование</t>
  </si>
  <si>
    <t>1</t>
  </si>
  <si>
    <t>2</t>
  </si>
  <si>
    <t>Брянская областная  Дума</t>
  </si>
  <si>
    <t>801</t>
  </si>
  <si>
    <t>830</t>
  </si>
  <si>
    <t>Администрация Губернатора Брянской области и Правительства Брянской области</t>
  </si>
  <si>
    <t>803</t>
  </si>
  <si>
    <t>804</t>
  </si>
  <si>
    <t>805</t>
  </si>
  <si>
    <t>806</t>
  </si>
  <si>
    <t>Управление архитектуры и градостроительства Брянской области</t>
  </si>
  <si>
    <t>807</t>
  </si>
  <si>
    <t>808</t>
  </si>
  <si>
    <t>809</t>
  </si>
  <si>
    <t>810</t>
  </si>
  <si>
    <t>811</t>
  </si>
  <si>
    <t>Департамент топливно-энергетического комплекса и жилищно-коммунального хозяйства Брянской области</t>
  </si>
  <si>
    <t>812</t>
  </si>
  <si>
    <t>814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</si>
  <si>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</si>
  <si>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</si>
  <si>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815</t>
  </si>
  <si>
    <t>816</t>
  </si>
  <si>
    <t>817</t>
  </si>
  <si>
    <t>Департамент финансов Брянской области</t>
  </si>
  <si>
    <t>818</t>
  </si>
  <si>
    <t>Департамент строительства Брянской области</t>
  </si>
  <si>
    <t>819</t>
  </si>
  <si>
    <t>821</t>
  </si>
  <si>
    <t>Управление имущественных отношений Брянской области</t>
  </si>
  <si>
    <t>824</t>
  </si>
  <si>
    <t>825</t>
  </si>
  <si>
    <t>Контрольно-счетная палата Брянской области</t>
  </si>
  <si>
    <t>826</t>
  </si>
  <si>
    <t>Избирательная комиссия Брянской области</t>
  </si>
  <si>
    <t>828</t>
  </si>
  <si>
    <t>Управление мировой юстиции Брянской области</t>
  </si>
  <si>
    <t>управление государственной службы по труду и занятости населения Брянской области</t>
  </si>
  <si>
    <t>832</t>
  </si>
  <si>
    <t>Управление государственных закупок Брянской области</t>
  </si>
  <si>
    <t>833</t>
  </si>
  <si>
    <t>836</t>
  </si>
  <si>
    <t>837</t>
  </si>
  <si>
    <t>838</t>
  </si>
  <si>
    <t>Департамент экономического развития Брянской области</t>
  </si>
  <si>
    <t>840</t>
  </si>
  <si>
    <t>842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</si>
  <si>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</si>
  <si>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</si>
  <si>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ИТОГО: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</si>
  <si>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</si>
  <si>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</si>
  <si>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</si>
  <si>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</si>
  <si>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</si>
  <si>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</si>
  <si>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</si>
  <si>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</si>
  <si>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</si>
  <si>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</si>
  <si>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</si>
  <si>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семьи, социальной и демографической политики Брянской области</t>
  </si>
  <si>
    <t>Управление государственного регулирования тарифов Брянской области</t>
  </si>
  <si>
    <t>Управление физической культуры и спорта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</si>
  <si>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</si>
  <si>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</si>
  <si>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</si>
  <si>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</si>
  <si>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КВСР</t>
  </si>
  <si>
    <t>Кассовое исполнение за 2016 год</t>
  </si>
  <si>
    <t>(тыс. рублей)</t>
  </si>
  <si>
    <t>Кассовое исполнение за 2017 год</t>
  </si>
  <si>
    <t>Невыпол-нение бюджетных ассигнова-ний, предусмот-ренных сводной бюджетной росписью, %</t>
  </si>
  <si>
    <t>Удельный вес по кассовому исполне-нию, %</t>
  </si>
  <si>
    <t>Анализ расходов областного бюджета в разрезе ведомственной структуры расходов за 2017 год</t>
  </si>
  <si>
    <t>-</t>
  </si>
  <si>
    <t>Приложение 5</t>
  </si>
  <si>
    <t>Темп роста к 2016 году</t>
  </si>
  <si>
    <t>Соотноше-ние неиспользо-ванных доведенных лимитов бюджетных обязательств с кассовыми расходами отчетного периода, %</t>
  </si>
  <si>
    <t>Утверждено законом о бюджете на 2017 год</t>
  </si>
  <si>
    <t>Утверждено сводной бюджетной росписью  на 2017 год</t>
  </si>
  <si>
    <t xml:space="preserve">Процент исполнения к сводной бюджетной росписи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</si>
</sst>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_ ;\-0.0\ "/>
    <numFmt numFmtId="167" formatCode="#,##0.0"/>
    <numFmt numFmtId="168" formatCode="#,##0.0_р_."/>
    <numFmt numFmtId="169" formatCode="#,##0.0,"/>
  </numFmts>
  <fonts count="9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164" fontId="0" fillId="0" borderId="0">
      <alignment vertical="top" wrapText="1"/>
    </xf>
    <xf numFmtId="0" fontId="3" fillId="0" borderId="1">
      <alignment vertical="top" wrapText="1"/>
    </xf>
    <xf numFmtId="1" fontId="4" fillId="0" borderId="1">
      <alignment horizontal="center" vertical="top" shrinkToFit="1"/>
    </xf>
    <xf numFmtId="4" fontId="3" fillId="3" borderId="1">
      <alignment horizontal="right" vertical="top" shrinkToFit="1"/>
    </xf>
    <xf numFmtId="10" fontId="3" fillId="3" borderId="1">
      <alignment horizontal="right" vertical="top" shrinkToFit="1"/>
    </xf>
    <xf numFmtId="0" fontId="3" fillId="0" borderId="1">
      <alignment horizontal="left"/>
    </xf>
    <xf numFmtId="4" fontId="3" fillId="2" borderId="1">
      <alignment horizontal="right" vertical="top" shrinkToFit="1"/>
    </xf>
    <xf numFmtId="10" fontId="3" fillId="2" borderId="1">
      <alignment horizontal="right" vertical="top" shrinkToFit="1"/>
    </xf>
    <xf numFmtId="165" fontId="8" fillId="0" borderId="0" applyFont="0" applyFill="0" applyBorder="0" applyAlignment="0" applyProtection="0"/>
  </cellStyleXfs>
  <cellXfs count="29">
    <xf numFmtId="164" fontId="0" fillId="0" borderId="0" xfId="0" applyNumberFormat="1" applyFont="1" applyFill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6" fontId="6" fillId="0" borderId="2" xfId="4" applyNumberFormat="1" applyFont="1" applyFill="1" applyBorder="1" applyAlignment="1" applyProtection="1">
      <alignment horizontal="center" vertical="center" shrinkToFit="1"/>
    </xf>
    <xf numFmtId="166" fontId="7" fillId="0" borderId="2" xfId="4" applyNumberFormat="1" applyFont="1" applyFill="1" applyBorder="1" applyAlignment="1" applyProtection="1">
      <alignment horizontal="center" vertical="center" shrinkToFit="1"/>
    </xf>
    <xf numFmtId="168" fontId="0" fillId="0" borderId="5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Alignment="1">
      <alignment vertical="top" wrapText="1"/>
    </xf>
    <xf numFmtId="169" fontId="6" fillId="0" borderId="1" xfId="8" applyNumberFormat="1" applyFont="1" applyFill="1" applyBorder="1" applyAlignment="1">
      <alignment horizontal="center" vertical="center" wrapText="1"/>
    </xf>
    <xf numFmtId="169" fontId="6" fillId="0" borderId="1" xfId="3" applyNumberFormat="1" applyFont="1" applyFill="1" applyAlignment="1" applyProtection="1">
      <alignment horizontal="center" vertical="center" shrinkToFit="1"/>
    </xf>
    <xf numFmtId="169" fontId="6" fillId="0" borderId="1" xfId="0" applyNumberFormat="1" applyFont="1" applyFill="1" applyBorder="1" applyAlignment="1">
      <alignment horizontal="center" vertical="center" wrapText="1"/>
    </xf>
    <xf numFmtId="169" fontId="7" fillId="0" borderId="3" xfId="0" applyNumberFormat="1" applyFont="1" applyFill="1" applyBorder="1" applyAlignment="1">
      <alignment horizontal="center" vertical="center" wrapText="1"/>
    </xf>
    <xf numFmtId="169" fontId="7" fillId="0" borderId="1" xfId="6" applyNumberFormat="1" applyFont="1" applyFill="1" applyAlignment="1" applyProtection="1">
      <alignment horizontal="center" vertical="center" shrinkToFi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164" fontId="0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 wrapText="1"/>
    </xf>
  </cellXfs>
  <cellStyles count="9">
    <cellStyle name="xl26" xfId="2"/>
    <cellStyle name="xl37" xfId="5"/>
    <cellStyle name="xl40" xfId="6"/>
    <cellStyle name="xl55" xfId="7"/>
    <cellStyle name="xl60" xfId="1"/>
    <cellStyle name="xl63" xfId="3"/>
    <cellStyle name="xl64" xfId="4"/>
    <cellStyle name="Обычный" xfId="0" builtinId="0"/>
    <cellStyle name="Финансовый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Normal="100" workbookViewId="0">
      <selection activeCell="J4" sqref="J4"/>
    </sheetView>
  </sheetViews>
  <sheetFormatPr defaultRowHeight="12.75" x14ac:dyDescent="0.2"/>
  <cols>
    <col min="1" max="1" width="51.6640625" customWidth="1"/>
    <col min="2" max="2" width="8.6640625" customWidth="1"/>
    <col min="3" max="3" width="16.1640625" customWidth="1"/>
    <col min="4" max="4" width="16" customWidth="1"/>
    <col min="5" max="5" width="17" customWidth="1"/>
    <col min="6" max="6" width="18.1640625" customWidth="1"/>
    <col min="7" max="7" width="14.6640625" customWidth="1"/>
    <col min="8" max="8" width="12.33203125" customWidth="1"/>
    <col min="9" max="9" width="11.33203125" customWidth="1"/>
    <col min="10" max="10" width="13.6640625" customWidth="1"/>
    <col min="11" max="11" width="14.33203125" customWidth="1"/>
  </cols>
  <sheetData>
    <row r="1" spans="1:11" ht="15.75" x14ac:dyDescent="0.2">
      <c r="A1" t="s">
        <v>0</v>
      </c>
      <c r="J1" s="28" t="s">
        <v>78</v>
      </c>
      <c r="K1" s="28"/>
    </row>
    <row r="2" spans="1:11" ht="19.5" customHeight="1" x14ac:dyDescent="0.2">
      <c r="A2" s="26" t="s">
        <v>76</v>
      </c>
      <c r="B2" s="26"/>
      <c r="C2" s="26"/>
      <c r="D2" s="26"/>
      <c r="E2" s="26"/>
      <c r="F2" s="26"/>
      <c r="G2" s="26"/>
      <c r="H2" s="26"/>
      <c r="I2" s="27"/>
      <c r="J2" s="27"/>
      <c r="K2" s="27"/>
    </row>
    <row r="3" spans="1:11" ht="16.5" customHeight="1" x14ac:dyDescent="0.2">
      <c r="A3" s="2"/>
      <c r="B3" s="2"/>
      <c r="C3" s="2"/>
      <c r="D3" s="2"/>
      <c r="G3" s="3"/>
      <c r="J3" s="25" t="s">
        <v>72</v>
      </c>
      <c r="K3" s="25"/>
    </row>
    <row r="4" spans="1:11" ht="163.5" customHeight="1" x14ac:dyDescent="0.2">
      <c r="A4" s="5" t="s">
        <v>1</v>
      </c>
      <c r="B4" s="5" t="s">
        <v>70</v>
      </c>
      <c r="C4" s="5" t="s">
        <v>71</v>
      </c>
      <c r="D4" s="5" t="s">
        <v>81</v>
      </c>
      <c r="E4" s="5" t="s">
        <v>82</v>
      </c>
      <c r="F4" s="5" t="s">
        <v>73</v>
      </c>
      <c r="G4" s="5" t="s">
        <v>83</v>
      </c>
      <c r="H4" s="7" t="s">
        <v>75</v>
      </c>
      <c r="I4" s="7" t="s">
        <v>79</v>
      </c>
      <c r="J4" s="7" t="s">
        <v>74</v>
      </c>
      <c r="K4" s="7" t="s">
        <v>80</v>
      </c>
    </row>
    <row r="5" spans="1:11" x14ac:dyDescent="0.2">
      <c r="A5" s="5" t="s">
        <v>2</v>
      </c>
      <c r="B5" s="5" t="s">
        <v>3</v>
      </c>
      <c r="C5" s="5">
        <v>3</v>
      </c>
      <c r="D5" s="5">
        <v>4</v>
      </c>
      <c r="E5" s="5">
        <v>5</v>
      </c>
      <c r="F5" s="5">
        <v>6</v>
      </c>
      <c r="G5" s="8">
        <v>7</v>
      </c>
      <c r="H5" s="5">
        <v>8</v>
      </c>
      <c r="I5" s="5">
        <v>9</v>
      </c>
      <c r="J5" s="8">
        <v>10</v>
      </c>
      <c r="K5" s="9">
        <v>11</v>
      </c>
    </row>
    <row r="6" spans="1:11" x14ac:dyDescent="0.2">
      <c r="A6" s="6" t="s">
        <v>4</v>
      </c>
      <c r="B6" s="4" t="s">
        <v>5</v>
      </c>
      <c r="C6" s="10">
        <v>123084.99702</v>
      </c>
      <c r="D6" s="18">
        <v>111200098</v>
      </c>
      <c r="E6" s="19">
        <v>111200098</v>
      </c>
      <c r="F6" s="19">
        <v>110065658.94</v>
      </c>
      <c r="G6" s="12">
        <f>IF(E6&gt;0,F6/E6*100," ")</f>
        <v>98.979821888286466</v>
      </c>
      <c r="H6" s="14">
        <f>F6/52511357.4/1000%</f>
        <v>0.20960353034027643</v>
      </c>
      <c r="I6" s="14">
        <f>F6/C6/1000*100</f>
        <v>89.422481703530039</v>
      </c>
      <c r="J6" s="14">
        <f>(E6-F6)/E6%</f>
        <v>1.0201781117135369</v>
      </c>
      <c r="K6" s="14">
        <f>(E6-F6)/F6%</f>
        <v>1.0306930162644266</v>
      </c>
    </row>
    <row r="7" spans="1:11" ht="25.5" x14ac:dyDescent="0.2">
      <c r="A7" s="6" t="s">
        <v>7</v>
      </c>
      <c r="B7" s="4" t="s">
        <v>8</v>
      </c>
      <c r="C7" s="10">
        <v>869041.97066999995</v>
      </c>
      <c r="D7" s="18">
        <v>462167425</v>
      </c>
      <c r="E7" s="19">
        <v>462167425</v>
      </c>
      <c r="F7" s="19">
        <v>451663471.5</v>
      </c>
      <c r="G7" s="12">
        <f t="shared" ref="G7" si="0">IF(E7&gt;0,F7/E7*100," ")</f>
        <v>97.727240620647379</v>
      </c>
      <c r="H7" s="14">
        <f t="shared" ref="H7:H39" si="1">F7/52511357.4/1000%</f>
        <v>0.86012530215034977</v>
      </c>
      <c r="I7" s="14">
        <f t="shared" ref="I7:I39" si="2">F7/C7/1000*100</f>
        <v>51.972572872606349</v>
      </c>
      <c r="J7" s="14">
        <f t="shared" ref="J7:J39" si="3">(E7-F7)/E7%</f>
        <v>2.2727593793526233</v>
      </c>
      <c r="K7" s="14">
        <f t="shared" ref="K7:K39" si="4">(E7-F7)/F7%</f>
        <v>2.3256150126809625</v>
      </c>
    </row>
    <row r="8" spans="1:11" ht="25.5" x14ac:dyDescent="0.2">
      <c r="A8" s="6" t="s">
        <v>52</v>
      </c>
      <c r="B8" s="4" t="s">
        <v>9</v>
      </c>
      <c r="C8" s="10">
        <v>12493.12811</v>
      </c>
      <c r="D8" s="20">
        <v>11940346</v>
      </c>
      <c r="E8" s="19">
        <v>11940346</v>
      </c>
      <c r="F8" s="19">
        <v>11936891.34</v>
      </c>
      <c r="G8" s="12">
        <f t="shared" ref="G8:G9" si="5">IF(E8&gt;0,F8/E8*100," ")</f>
        <v>99.971067337579669</v>
      </c>
      <c r="H8" s="14">
        <f t="shared" si="1"/>
        <v>2.2732018235735039E-2</v>
      </c>
      <c r="I8" s="14">
        <f t="shared" si="2"/>
        <v>95.547658159730503</v>
      </c>
      <c r="J8" s="14">
        <f t="shared" si="3"/>
        <v>2.8932662420336468E-2</v>
      </c>
      <c r="K8" s="14">
        <f t="shared" si="4"/>
        <v>2.8941035832534847E-2</v>
      </c>
    </row>
    <row r="9" spans="1:11" x14ac:dyDescent="0.2">
      <c r="A9" s="6" t="s">
        <v>53</v>
      </c>
      <c r="B9" s="4" t="s">
        <v>10</v>
      </c>
      <c r="C9" s="10">
        <v>178659.19930000001</v>
      </c>
      <c r="D9" s="20">
        <v>201898077.02000001</v>
      </c>
      <c r="E9" s="19">
        <v>201898077.02000001</v>
      </c>
      <c r="F9" s="19">
        <v>200435992.12</v>
      </c>
      <c r="G9" s="12">
        <f t="shared" si="5"/>
        <v>99.275830200277156</v>
      </c>
      <c r="H9" s="14">
        <f t="shared" si="1"/>
        <v>0.38170026836899101</v>
      </c>
      <c r="I9" s="14">
        <f t="shared" si="2"/>
        <v>112.18901288336849</v>
      </c>
      <c r="J9" s="14">
        <f t="shared" si="3"/>
        <v>0.72416979972284323</v>
      </c>
      <c r="K9" s="14">
        <f t="shared" si="4"/>
        <v>0.72945227278574964</v>
      </c>
    </row>
    <row r="10" spans="1:11" ht="25.5" x14ac:dyDescent="0.2">
      <c r="A10" s="6" t="s">
        <v>54</v>
      </c>
      <c r="B10" s="4" t="s">
        <v>11</v>
      </c>
      <c r="C10" s="10">
        <v>9330.8970200000003</v>
      </c>
      <c r="D10" s="20">
        <v>9081119</v>
      </c>
      <c r="E10" s="19">
        <v>9081119</v>
      </c>
      <c r="F10" s="19">
        <v>9025322.3100000005</v>
      </c>
      <c r="G10" s="12">
        <f t="shared" ref="G10:G12" si="6">IF(E10&gt;0,F10/E10*100," ")</f>
        <v>99.385574729281714</v>
      </c>
      <c r="H10" s="14">
        <f t="shared" si="1"/>
        <v>1.7187371945559343E-2</v>
      </c>
      <c r="I10" s="14">
        <f t="shared" si="2"/>
        <v>96.725130399092109</v>
      </c>
      <c r="J10" s="14">
        <f t="shared" si="3"/>
        <v>0.61442527071828346</v>
      </c>
      <c r="K10" s="14">
        <f t="shared" si="4"/>
        <v>0.61822379393783089</v>
      </c>
    </row>
    <row r="11" spans="1:11" ht="25.5" x14ac:dyDescent="0.2">
      <c r="A11" s="6" t="s">
        <v>12</v>
      </c>
      <c r="B11" s="4" t="s">
        <v>13</v>
      </c>
      <c r="C11" s="16" t="s">
        <v>77</v>
      </c>
      <c r="D11" s="20">
        <v>1445273</v>
      </c>
      <c r="E11" s="19">
        <v>1445273</v>
      </c>
      <c r="F11" s="19">
        <v>1445097.66</v>
      </c>
      <c r="G11" s="12">
        <f t="shared" si="6"/>
        <v>99.987868036004272</v>
      </c>
      <c r="H11" s="14">
        <f t="shared" si="1"/>
        <v>2.7519716334737142E-3</v>
      </c>
      <c r="I11" s="16" t="s">
        <v>77</v>
      </c>
      <c r="J11" s="14">
        <f t="shared" si="3"/>
        <v>1.2131963995735327E-2</v>
      </c>
      <c r="K11" s="14">
        <f t="shared" si="4"/>
        <v>1.2133436019824697E-2</v>
      </c>
    </row>
    <row r="12" spans="1:11" ht="25.5" x14ac:dyDescent="0.2">
      <c r="A12" s="6" t="s">
        <v>55</v>
      </c>
      <c r="B12" s="4" t="s">
        <v>14</v>
      </c>
      <c r="C12" s="10">
        <v>60799.937030000001</v>
      </c>
      <c r="D12" s="20">
        <v>76176398</v>
      </c>
      <c r="E12" s="19">
        <v>76176398</v>
      </c>
      <c r="F12" s="19">
        <v>72590537.359999999</v>
      </c>
      <c r="G12" s="12">
        <f t="shared" si="6"/>
        <v>95.292688110561485</v>
      </c>
      <c r="H12" s="14">
        <f t="shared" si="1"/>
        <v>0.13823778503200529</v>
      </c>
      <c r="I12" s="14">
        <f t="shared" si="2"/>
        <v>119.39245483787633</v>
      </c>
      <c r="J12" s="14">
        <f t="shared" si="3"/>
        <v>4.707311889438512</v>
      </c>
      <c r="K12" s="14">
        <f t="shared" si="4"/>
        <v>4.9398458399840122</v>
      </c>
    </row>
    <row r="13" spans="1:11" ht="25.5" x14ac:dyDescent="0.2">
      <c r="A13" s="6" t="s">
        <v>56</v>
      </c>
      <c r="B13" s="4" t="s">
        <v>15</v>
      </c>
      <c r="C13" s="10">
        <v>54232.410200000006</v>
      </c>
      <c r="D13" s="20">
        <v>71596835.680000007</v>
      </c>
      <c r="E13" s="19">
        <v>71596835.680000007</v>
      </c>
      <c r="F13" s="19">
        <v>71596835.680000007</v>
      </c>
      <c r="G13" s="12">
        <f t="shared" ref="G13:G15" si="7">IF(E13&gt;0,F13/E13*100," ")</f>
        <v>100</v>
      </c>
      <c r="H13" s="14">
        <f t="shared" si="1"/>
        <v>0.13634542930326157</v>
      </c>
      <c r="I13" s="14">
        <f t="shared" si="2"/>
        <v>132.01853912810239</v>
      </c>
      <c r="J13" s="14">
        <f t="shared" si="3"/>
        <v>0</v>
      </c>
      <c r="K13" s="14">
        <f t="shared" si="4"/>
        <v>0</v>
      </c>
    </row>
    <row r="14" spans="1:11" ht="38.25" x14ac:dyDescent="0.2">
      <c r="A14" s="6" t="s">
        <v>57</v>
      </c>
      <c r="B14" s="4" t="s">
        <v>16</v>
      </c>
      <c r="C14" s="10">
        <v>21391.590940000002</v>
      </c>
      <c r="D14" s="20">
        <v>21203274</v>
      </c>
      <c r="E14" s="19">
        <v>21203274</v>
      </c>
      <c r="F14" s="19">
        <v>21130442.109999999</v>
      </c>
      <c r="G14" s="12">
        <f t="shared" si="7"/>
        <v>99.656506396134859</v>
      </c>
      <c r="H14" s="14">
        <f t="shared" si="1"/>
        <v>4.0239756037995691E-2</v>
      </c>
      <c r="I14" s="14">
        <f t="shared" si="2"/>
        <v>98.779198654590559</v>
      </c>
      <c r="J14" s="14">
        <f t="shared" si="3"/>
        <v>0.34349360386514177</v>
      </c>
      <c r="K14" s="14">
        <f t="shared" si="4"/>
        <v>0.34467754920060495</v>
      </c>
    </row>
    <row r="15" spans="1:11" ht="25.5" x14ac:dyDescent="0.2">
      <c r="A15" s="6" t="s">
        <v>58</v>
      </c>
      <c r="B15" s="4" t="s">
        <v>17</v>
      </c>
      <c r="C15" s="10">
        <v>84640.2</v>
      </c>
      <c r="D15" s="20">
        <v>93678273.340000004</v>
      </c>
      <c r="E15" s="19">
        <v>93678273.340000004</v>
      </c>
      <c r="F15" s="19">
        <v>89818462.120000005</v>
      </c>
      <c r="G15" s="12">
        <f t="shared" si="7"/>
        <v>95.879715666843012</v>
      </c>
      <c r="H15" s="14">
        <f t="shared" si="1"/>
        <v>0.1710457824120159</v>
      </c>
      <c r="I15" s="14">
        <f t="shared" si="2"/>
        <v>106.11797008986275</v>
      </c>
      <c r="J15" s="14">
        <f t="shared" si="3"/>
        <v>4.1202843331569872</v>
      </c>
      <c r="K15" s="14">
        <f t="shared" si="4"/>
        <v>4.2973472590113841</v>
      </c>
    </row>
    <row r="16" spans="1:11" ht="38.25" x14ac:dyDescent="0.2">
      <c r="A16" s="6" t="s">
        <v>18</v>
      </c>
      <c r="B16" s="4" t="s">
        <v>19</v>
      </c>
      <c r="C16" s="10">
        <v>680048.08522000001</v>
      </c>
      <c r="D16" s="20">
        <v>627384629.05999994</v>
      </c>
      <c r="E16" s="19">
        <v>627384629.05999994</v>
      </c>
      <c r="F16" s="19">
        <v>624046550.97000003</v>
      </c>
      <c r="G16" s="12">
        <f t="shared" ref="G16" si="8">IF(E16&gt;0,F16/E16*100," ")</f>
        <v>99.467937540165536</v>
      </c>
      <c r="H16" s="14">
        <f t="shared" si="1"/>
        <v>1.1884030081652395</v>
      </c>
      <c r="I16" s="14">
        <f t="shared" si="2"/>
        <v>91.76506257908467</v>
      </c>
      <c r="J16" s="14">
        <f t="shared" si="3"/>
        <v>0.53206245983445621</v>
      </c>
      <c r="K16" s="14">
        <f t="shared" si="4"/>
        <v>0.53490850719570548</v>
      </c>
    </row>
    <row r="17" spans="1:11" ht="63.75" x14ac:dyDescent="0.2">
      <c r="A17" s="6" t="s">
        <v>21</v>
      </c>
      <c r="B17" s="4" t="s">
        <v>22</v>
      </c>
      <c r="C17" s="10">
        <v>12194.4</v>
      </c>
      <c r="D17" s="20">
        <v>14109704</v>
      </c>
      <c r="E17" s="19">
        <v>14109704</v>
      </c>
      <c r="F17" s="19">
        <v>13379698.9</v>
      </c>
      <c r="G17" s="12">
        <f t="shared" ref="G17:G18" si="9">IF(E17&gt;0,F17/E17*100," ")</f>
        <v>94.826219600354477</v>
      </c>
      <c r="H17" s="14">
        <f t="shared" si="1"/>
        <v>2.5479628717424853E-2</v>
      </c>
      <c r="I17" s="14">
        <f t="shared" si="2"/>
        <v>109.72002640556322</v>
      </c>
      <c r="J17" s="14">
        <f t="shared" si="3"/>
        <v>5.1737803996455174</v>
      </c>
      <c r="K17" s="14">
        <f t="shared" si="4"/>
        <v>5.456065233276659</v>
      </c>
    </row>
    <row r="18" spans="1:11" x14ac:dyDescent="0.2">
      <c r="A18" s="6" t="s">
        <v>59</v>
      </c>
      <c r="B18" s="4" t="s">
        <v>20</v>
      </c>
      <c r="C18" s="10">
        <v>6569302</v>
      </c>
      <c r="D18" s="20">
        <v>7359183689.6499996</v>
      </c>
      <c r="E18" s="19">
        <v>7376461021.4300003</v>
      </c>
      <c r="F18" s="19">
        <v>7373381268.3900003</v>
      </c>
      <c r="G18" s="12">
        <f t="shared" si="9"/>
        <v>99.958248907829201</v>
      </c>
      <c r="H18" s="14">
        <f t="shared" si="1"/>
        <v>14.041498131964115</v>
      </c>
      <c r="I18" s="14">
        <f t="shared" si="2"/>
        <v>112.23994982100078</v>
      </c>
      <c r="J18" s="14">
        <f t="shared" si="3"/>
        <v>4.1751092170794403E-2</v>
      </c>
      <c r="K18" s="14">
        <f t="shared" si="4"/>
        <v>4.176853098866587E-2</v>
      </c>
    </row>
    <row r="19" spans="1:11" x14ac:dyDescent="0.2">
      <c r="A19" s="6" t="s">
        <v>60</v>
      </c>
      <c r="B19" s="4" t="s">
        <v>23</v>
      </c>
      <c r="C19" s="10">
        <v>538196.9</v>
      </c>
      <c r="D19" s="20">
        <v>527339068.99000001</v>
      </c>
      <c r="E19" s="19">
        <v>531090064.99000001</v>
      </c>
      <c r="F19" s="19">
        <v>530717862.47000003</v>
      </c>
      <c r="G19" s="12">
        <f t="shared" ref="G19" si="10">IF(E19&gt;0,F19/E19*100," ")</f>
        <v>99.92991725047483</v>
      </c>
      <c r="H19" s="14">
        <f t="shared" si="1"/>
        <v>1.0106725263780745</v>
      </c>
      <c r="I19" s="14">
        <f t="shared" si="2"/>
        <v>98.610352915447848</v>
      </c>
      <c r="J19" s="14">
        <f t="shared" si="3"/>
        <v>7.0082749525165591E-2</v>
      </c>
      <c r="K19" s="14">
        <f t="shared" si="4"/>
        <v>7.0131899888901977E-2</v>
      </c>
    </row>
    <row r="20" spans="1:11" ht="25.5" x14ac:dyDescent="0.2">
      <c r="A20" s="6" t="s">
        <v>61</v>
      </c>
      <c r="B20" s="4" t="s">
        <v>24</v>
      </c>
      <c r="C20" s="10">
        <v>9397736.5197700001</v>
      </c>
      <c r="D20" s="20">
        <v>9346584793.9599991</v>
      </c>
      <c r="E20" s="19">
        <v>9389883364.9599991</v>
      </c>
      <c r="F20" s="19">
        <v>9351046973.1000004</v>
      </c>
      <c r="G20" s="12">
        <f t="shared" ref="G20" si="11">IF(E20&gt;0,F20/E20*100," ")</f>
        <v>99.586401765064267</v>
      </c>
      <c r="H20" s="14">
        <f t="shared" si="1"/>
        <v>17.807665686242576</v>
      </c>
      <c r="I20" s="14">
        <f t="shared" si="2"/>
        <v>99.503183063583677</v>
      </c>
      <c r="J20" s="14">
        <f t="shared" si="3"/>
        <v>0.41359823493573444</v>
      </c>
      <c r="K20" s="14">
        <f t="shared" si="4"/>
        <v>0.41531597447557156</v>
      </c>
    </row>
    <row r="21" spans="1:11" x14ac:dyDescent="0.2">
      <c r="A21" s="6" t="s">
        <v>62</v>
      </c>
      <c r="B21" s="4" t="s">
        <v>25</v>
      </c>
      <c r="C21" s="10">
        <v>10377877.1</v>
      </c>
      <c r="D21" s="20">
        <v>11184158702</v>
      </c>
      <c r="E21" s="19">
        <v>11184158702</v>
      </c>
      <c r="F21" s="19">
        <v>10975965806.91</v>
      </c>
      <c r="G21" s="12">
        <f t="shared" ref="G21" si="12">IF(E21&gt;0,F21/E21*100," ")</f>
        <v>98.138501959447609</v>
      </c>
      <c r="H21" s="14">
        <f t="shared" si="1"/>
        <v>20.902079760196791</v>
      </c>
      <c r="I21" s="14">
        <f t="shared" si="2"/>
        <v>105.76311225452844</v>
      </c>
      <c r="J21" s="14">
        <f t="shared" si="3"/>
        <v>1.8614980405523949</v>
      </c>
      <c r="K21" s="14">
        <f t="shared" si="4"/>
        <v>1.8968070669364767</v>
      </c>
    </row>
    <row r="22" spans="1:11" x14ac:dyDescent="0.2">
      <c r="A22" s="6" t="s">
        <v>26</v>
      </c>
      <c r="B22" s="4" t="s">
        <v>27</v>
      </c>
      <c r="C22" s="10">
        <v>3272755.7925200001</v>
      </c>
      <c r="D22" s="20">
        <v>4055219266.1799998</v>
      </c>
      <c r="E22" s="19">
        <v>4034271065.4000001</v>
      </c>
      <c r="F22" s="19">
        <v>3981172236.27</v>
      </c>
      <c r="G22" s="12">
        <f t="shared" ref="G22:G23" si="13">IF(E22&gt;0,F22/E22*100," ")</f>
        <v>98.683806113441335</v>
      </c>
      <c r="H22" s="14">
        <f t="shared" si="1"/>
        <v>7.5815450854637403</v>
      </c>
      <c r="I22" s="14">
        <f t="shared" si="2"/>
        <v>121.64586937311701</v>
      </c>
      <c r="J22" s="14">
        <f t="shared" si="3"/>
        <v>1.3161938865586698</v>
      </c>
      <c r="K22" s="14">
        <f t="shared" si="4"/>
        <v>1.3337486041485342</v>
      </c>
    </row>
    <row r="23" spans="1:11" x14ac:dyDescent="0.2">
      <c r="A23" s="6" t="s">
        <v>28</v>
      </c>
      <c r="B23" s="4" t="s">
        <v>29</v>
      </c>
      <c r="C23" s="10">
        <v>6516694.2277899999</v>
      </c>
      <c r="D23" s="20">
        <v>6727640031.8500004</v>
      </c>
      <c r="E23" s="19">
        <v>6720950031.8500004</v>
      </c>
      <c r="F23" s="19">
        <v>6235814262.8999996</v>
      </c>
      <c r="G23" s="12">
        <f t="shared" si="13"/>
        <v>92.78173819696643</v>
      </c>
      <c r="H23" s="14">
        <f t="shared" si="1"/>
        <v>11.875172480115701</v>
      </c>
      <c r="I23" s="14">
        <f t="shared" si="2"/>
        <v>95.68983973972253</v>
      </c>
      <c r="J23" s="14">
        <f t="shared" si="3"/>
        <v>7.218261803033565</v>
      </c>
      <c r="K23" s="14">
        <f t="shared" si="4"/>
        <v>7.77983032362458</v>
      </c>
    </row>
    <row r="24" spans="1:11" ht="25.5" x14ac:dyDescent="0.2">
      <c r="A24" s="6" t="s">
        <v>63</v>
      </c>
      <c r="B24" s="4" t="s">
        <v>30</v>
      </c>
      <c r="C24" s="10">
        <v>8972136.725159999</v>
      </c>
      <c r="D24" s="20">
        <v>9314976457.6000004</v>
      </c>
      <c r="E24" s="19">
        <v>9344952607.6000004</v>
      </c>
      <c r="F24" s="19">
        <v>9104232086.8099995</v>
      </c>
      <c r="G24" s="12">
        <f t="shared" ref="G24" si="14">IF(E24&gt;0,F24/E24*100," ")</f>
        <v>97.424058409946042</v>
      </c>
      <c r="H24" s="14">
        <f t="shared" si="1"/>
        <v>17.337643773821014</v>
      </c>
      <c r="I24" s="14">
        <f t="shared" si="2"/>
        <v>101.47228431416535</v>
      </c>
      <c r="J24" s="14">
        <f t="shared" si="3"/>
        <v>2.5759415900539651</v>
      </c>
      <c r="K24" s="14">
        <f t="shared" si="4"/>
        <v>2.6440507941219034</v>
      </c>
    </row>
    <row r="25" spans="1:11" ht="25.5" x14ac:dyDescent="0.2">
      <c r="A25" s="6" t="s">
        <v>64</v>
      </c>
      <c r="B25" s="4">
        <v>823</v>
      </c>
      <c r="C25" s="10">
        <v>15243.019340000001</v>
      </c>
      <c r="D25" s="20">
        <v>14705823</v>
      </c>
      <c r="E25" s="19">
        <v>14705823</v>
      </c>
      <c r="F25" s="19">
        <v>14674171.32</v>
      </c>
      <c r="G25" s="12">
        <f t="shared" ref="G25:G27" si="15">IF(E25&gt;0,F25/E25*100," ")</f>
        <v>99.784767707322459</v>
      </c>
      <c r="H25" s="14">
        <f t="shared" si="1"/>
        <v>2.7944757185042794E-2</v>
      </c>
      <c r="I25" s="14">
        <f t="shared" si="2"/>
        <v>96.268140797359905</v>
      </c>
      <c r="J25" s="14">
        <f t="shared" si="3"/>
        <v>0.21523229267753122</v>
      </c>
      <c r="K25" s="14">
        <f t="shared" si="4"/>
        <v>0.21569654128857277</v>
      </c>
    </row>
    <row r="26" spans="1:11" ht="25.5" x14ac:dyDescent="0.2">
      <c r="A26" s="6" t="s">
        <v>31</v>
      </c>
      <c r="B26" s="4" t="s">
        <v>32</v>
      </c>
      <c r="C26" s="10">
        <v>36911.94356</v>
      </c>
      <c r="D26" s="20">
        <v>64917466.340000004</v>
      </c>
      <c r="E26" s="19">
        <v>64917466.340000004</v>
      </c>
      <c r="F26" s="19">
        <v>64169902.210000001</v>
      </c>
      <c r="G26" s="12">
        <f t="shared" si="15"/>
        <v>98.848439145661203</v>
      </c>
      <c r="H26" s="14">
        <f t="shared" si="1"/>
        <v>0.12220194903969479</v>
      </c>
      <c r="I26" s="14">
        <f t="shared" si="2"/>
        <v>173.84590466143419</v>
      </c>
      <c r="J26" s="14">
        <f t="shared" si="3"/>
        <v>1.1515608543387934</v>
      </c>
      <c r="K26" s="14">
        <f t="shared" si="4"/>
        <v>1.1649762649685089</v>
      </c>
    </row>
    <row r="27" spans="1:11" ht="25.5" x14ac:dyDescent="0.2">
      <c r="A27" s="6" t="s">
        <v>65</v>
      </c>
      <c r="B27" s="4" t="s">
        <v>33</v>
      </c>
      <c r="C27" s="10">
        <v>249665.61903999999</v>
      </c>
      <c r="D27" s="20">
        <v>245560977.97</v>
      </c>
      <c r="E27" s="19">
        <v>252695779.97</v>
      </c>
      <c r="F27" s="19">
        <v>250936246.56</v>
      </c>
      <c r="G27" s="12">
        <f t="shared" si="15"/>
        <v>99.303694976540996</v>
      </c>
      <c r="H27" s="14">
        <f t="shared" si="1"/>
        <v>0.47787042457980722</v>
      </c>
      <c r="I27" s="14">
        <f t="shared" si="2"/>
        <v>100.50893171630348</v>
      </c>
      <c r="J27" s="14">
        <f t="shared" si="3"/>
        <v>0.69630502345899403</v>
      </c>
      <c r="K27" s="14">
        <f t="shared" si="4"/>
        <v>0.70118742673521417</v>
      </c>
    </row>
    <row r="28" spans="1:11" x14ac:dyDescent="0.2">
      <c r="A28" s="6" t="s">
        <v>34</v>
      </c>
      <c r="B28" s="4" t="s">
        <v>35</v>
      </c>
      <c r="C28" s="10">
        <v>35340.514380000001</v>
      </c>
      <c r="D28" s="20">
        <v>34866847</v>
      </c>
      <c r="E28" s="19">
        <v>34866847</v>
      </c>
      <c r="F28" s="19">
        <v>34856702.090000004</v>
      </c>
      <c r="G28" s="12">
        <f t="shared" ref="G28:G30" si="16">IF(E28&gt;0,F28/E28*100," ")</f>
        <v>99.970903850296537</v>
      </c>
      <c r="H28" s="14">
        <f t="shared" si="1"/>
        <v>6.6379358325252519E-2</v>
      </c>
      <c r="I28" s="14">
        <f t="shared" si="2"/>
        <v>98.630998166020476</v>
      </c>
      <c r="J28" s="14">
        <f t="shared" si="3"/>
        <v>2.9096149703460208E-2</v>
      </c>
      <c r="K28" s="14">
        <f t="shared" si="4"/>
        <v>2.910461802669187E-2</v>
      </c>
    </row>
    <row r="29" spans="1:11" x14ac:dyDescent="0.2">
      <c r="A29" s="6" t="s">
        <v>36</v>
      </c>
      <c r="B29" s="4" t="s">
        <v>37</v>
      </c>
      <c r="C29" s="10">
        <v>21935.23126</v>
      </c>
      <c r="D29" s="20">
        <v>28159434</v>
      </c>
      <c r="E29" s="19">
        <v>28159434</v>
      </c>
      <c r="F29" s="19">
        <v>27610135.640000001</v>
      </c>
      <c r="G29" s="12">
        <f t="shared" si="16"/>
        <v>98.049327411907512</v>
      </c>
      <c r="H29" s="14">
        <f t="shared" si="1"/>
        <v>5.2579359984322172E-2</v>
      </c>
      <c r="I29" s="14">
        <f t="shared" si="2"/>
        <v>125.8711855495614</v>
      </c>
      <c r="J29" s="14">
        <f t="shared" si="3"/>
        <v>1.9506725880924998</v>
      </c>
      <c r="K29" s="14">
        <f t="shared" si="4"/>
        <v>1.9894808455928303</v>
      </c>
    </row>
    <row r="30" spans="1:11" x14ac:dyDescent="0.2">
      <c r="A30" s="6" t="s">
        <v>38</v>
      </c>
      <c r="B30" s="4" t="s">
        <v>6</v>
      </c>
      <c r="C30" s="10">
        <v>153382.92541</v>
      </c>
      <c r="D30" s="20">
        <v>168868686</v>
      </c>
      <c r="E30" s="19">
        <v>168868686</v>
      </c>
      <c r="F30" s="19">
        <v>167627812.16999999</v>
      </c>
      <c r="G30" s="12">
        <f t="shared" si="16"/>
        <v>99.265184173932624</v>
      </c>
      <c r="H30" s="14">
        <f t="shared" si="1"/>
        <v>0.31922201304588632</v>
      </c>
      <c r="I30" s="14">
        <f t="shared" si="2"/>
        <v>109.28713983119222</v>
      </c>
      <c r="J30" s="14">
        <f t="shared" si="3"/>
        <v>0.73481582606736995</v>
      </c>
      <c r="K30" s="14">
        <f t="shared" si="4"/>
        <v>0.740255339454994</v>
      </c>
    </row>
    <row r="31" spans="1:11" ht="25.5" x14ac:dyDescent="0.2">
      <c r="A31" s="6" t="s">
        <v>39</v>
      </c>
      <c r="B31" s="4" t="s">
        <v>40</v>
      </c>
      <c r="C31" s="10">
        <v>586252.76778999995</v>
      </c>
      <c r="D31" s="20">
        <v>513980430</v>
      </c>
      <c r="E31" s="19">
        <v>513980430</v>
      </c>
      <c r="F31" s="19">
        <v>512582199.67000002</v>
      </c>
      <c r="G31" s="12">
        <f t="shared" ref="G31" si="17">IF(E31&gt;0,F31/E31*100," ")</f>
        <v>99.727960395301437</v>
      </c>
      <c r="H31" s="14">
        <f t="shared" si="1"/>
        <v>0.97613587812148239</v>
      </c>
      <c r="I31" s="14">
        <f t="shared" si="2"/>
        <v>87.433651119854616</v>
      </c>
      <c r="J31" s="14">
        <f t="shared" si="3"/>
        <v>0.27203960469856475</v>
      </c>
      <c r="K31" s="14">
        <f t="shared" si="4"/>
        <v>0.27278167889953314</v>
      </c>
    </row>
    <row r="32" spans="1:11" ht="25.5" x14ac:dyDescent="0.2">
      <c r="A32" s="6" t="s">
        <v>41</v>
      </c>
      <c r="B32" s="4" t="s">
        <v>42</v>
      </c>
      <c r="C32" s="10">
        <v>13513.5</v>
      </c>
      <c r="D32" s="20">
        <v>13243834</v>
      </c>
      <c r="E32" s="19">
        <v>13243834</v>
      </c>
      <c r="F32" s="19">
        <v>13239646.4</v>
      </c>
      <c r="G32" s="12">
        <f t="shared" ref="G32:G34" si="18">IF(E32&gt;0,F32/E32*100," ")</f>
        <v>99.968380757415105</v>
      </c>
      <c r="H32" s="14">
        <f t="shared" si="1"/>
        <v>2.5212919748290492E-2</v>
      </c>
      <c r="I32" s="14">
        <f t="shared" si="2"/>
        <v>97.973481333481345</v>
      </c>
      <c r="J32" s="14">
        <f t="shared" si="3"/>
        <v>3.1619242584886124E-2</v>
      </c>
      <c r="K32" s="14">
        <f t="shared" si="4"/>
        <v>3.1629243512119987E-2</v>
      </c>
    </row>
    <row r="33" spans="1:11" x14ac:dyDescent="0.2">
      <c r="A33" s="6" t="s">
        <v>66</v>
      </c>
      <c r="B33" s="4" t="s">
        <v>43</v>
      </c>
      <c r="C33" s="10">
        <v>282278.85768000002</v>
      </c>
      <c r="D33" s="20">
        <v>304527886</v>
      </c>
      <c r="E33" s="19">
        <v>304527886</v>
      </c>
      <c r="F33" s="19">
        <v>304399937.77999997</v>
      </c>
      <c r="G33" s="12">
        <f t="shared" si="18"/>
        <v>99.957984727874788</v>
      </c>
      <c r="H33" s="14">
        <f t="shared" si="1"/>
        <v>0.57968400142708931</v>
      </c>
      <c r="I33" s="14">
        <f t="shared" si="2"/>
        <v>107.83660536315371</v>
      </c>
      <c r="J33" s="14">
        <f t="shared" si="3"/>
        <v>4.2015272125203215E-2</v>
      </c>
      <c r="K33" s="14">
        <f t="shared" si="4"/>
        <v>4.2032932376123239E-2</v>
      </c>
    </row>
    <row r="34" spans="1:11" ht="25.5" x14ac:dyDescent="0.2">
      <c r="A34" s="6" t="s">
        <v>67</v>
      </c>
      <c r="B34" s="4" t="s">
        <v>44</v>
      </c>
      <c r="C34" s="10">
        <v>519765.26068000001</v>
      </c>
      <c r="D34" s="20">
        <v>1169104658.78</v>
      </c>
      <c r="E34" s="19">
        <v>1169104658.78</v>
      </c>
      <c r="F34" s="19">
        <v>1135209849.6800001</v>
      </c>
      <c r="G34" s="12">
        <f t="shared" si="18"/>
        <v>97.100789151300589</v>
      </c>
      <c r="H34" s="14">
        <f t="shared" si="1"/>
        <v>2.1618368023371648</v>
      </c>
      <c r="I34" s="14">
        <f t="shared" si="2"/>
        <v>218.40818068426208</v>
      </c>
      <c r="J34" s="14">
        <f t="shared" si="3"/>
        <v>2.8992108486994037</v>
      </c>
      <c r="K34" s="14">
        <f t="shared" si="4"/>
        <v>2.9857747542936122</v>
      </c>
    </row>
    <row r="35" spans="1:11" ht="25.5" x14ac:dyDescent="0.2">
      <c r="A35" s="6" t="s">
        <v>68</v>
      </c>
      <c r="B35" s="4" t="s">
        <v>45</v>
      </c>
      <c r="C35" s="10">
        <v>3755.0484999999999</v>
      </c>
      <c r="D35" s="20">
        <v>25857271</v>
      </c>
      <c r="E35" s="19">
        <v>25857271</v>
      </c>
      <c r="F35" s="19">
        <v>25212435.469999999</v>
      </c>
      <c r="G35" s="12">
        <f t="shared" ref="G35:G36" si="19">IF(E35&gt;0,F35/E35*100," ")</f>
        <v>97.506173292610811</v>
      </c>
      <c r="H35" s="14">
        <f t="shared" si="1"/>
        <v>4.8013299823782503E-2</v>
      </c>
      <c r="I35" s="14">
        <f t="shared" si="2"/>
        <v>671.4276918127689</v>
      </c>
      <c r="J35" s="14">
        <f t="shared" si="3"/>
        <v>2.4938267073891951</v>
      </c>
      <c r="K35" s="14">
        <f t="shared" si="4"/>
        <v>2.5576090448195057</v>
      </c>
    </row>
    <row r="36" spans="1:11" ht="25.5" x14ac:dyDescent="0.2">
      <c r="A36" s="6" t="s">
        <v>46</v>
      </c>
      <c r="B36" s="4" t="s">
        <v>47</v>
      </c>
      <c r="C36" s="10">
        <v>173746.64837000001</v>
      </c>
      <c r="D36" s="20">
        <v>218932672.53999999</v>
      </c>
      <c r="E36" s="19">
        <v>218932672.53999999</v>
      </c>
      <c r="F36" s="19">
        <v>163453985.49000001</v>
      </c>
      <c r="G36" s="12">
        <f t="shared" si="19"/>
        <v>74.659475716278138</v>
      </c>
      <c r="H36" s="14">
        <f t="shared" si="1"/>
        <v>0.31127358648321668</v>
      </c>
      <c r="I36" s="14">
        <f t="shared" si="2"/>
        <v>94.076050976199909</v>
      </c>
      <c r="J36" s="14">
        <f t="shared" si="3"/>
        <v>25.340524283721873</v>
      </c>
      <c r="K36" s="14">
        <f t="shared" si="4"/>
        <v>33.941470979546182</v>
      </c>
    </row>
    <row r="37" spans="1:11" ht="25.5" x14ac:dyDescent="0.2">
      <c r="A37" s="6" t="s">
        <v>69</v>
      </c>
      <c r="B37" s="4" t="s">
        <v>48</v>
      </c>
      <c r="C37" s="16" t="s">
        <v>77</v>
      </c>
      <c r="D37" s="20">
        <v>574981210</v>
      </c>
      <c r="E37" s="19">
        <v>574981210</v>
      </c>
      <c r="F37" s="19">
        <v>554631076.58000004</v>
      </c>
      <c r="G37" s="12">
        <f>IF(E37&gt;0,F37/E37*100," ")</f>
        <v>96.46073070457382</v>
      </c>
      <c r="H37" s="14">
        <f t="shared" si="1"/>
        <v>1.0562116540906634</v>
      </c>
      <c r="I37" s="16" t="s">
        <v>77</v>
      </c>
      <c r="J37" s="14">
        <f t="shared" si="3"/>
        <v>3.5392692954261857</v>
      </c>
      <c r="K37" s="14">
        <f t="shared" si="4"/>
        <v>3.6691296754383456</v>
      </c>
    </row>
    <row r="38" spans="1:11" ht="51" x14ac:dyDescent="0.2">
      <c r="A38" s="6" t="s">
        <v>49</v>
      </c>
      <c r="B38" s="4" t="s">
        <v>50</v>
      </c>
      <c r="C38" s="10">
        <v>13152.0417</v>
      </c>
      <c r="D38" s="20">
        <v>13359589</v>
      </c>
      <c r="E38" s="19">
        <v>13359589</v>
      </c>
      <c r="F38" s="19">
        <v>13287842.15</v>
      </c>
      <c r="G38" s="12">
        <f>IF(E38&gt;0,F38/E38*100," ")</f>
        <v>99.462956158306966</v>
      </c>
      <c r="H38" s="14">
        <f t="shared" si="1"/>
        <v>2.5304701321623047E-2</v>
      </c>
      <c r="I38" s="14">
        <f t="shared" si="2"/>
        <v>101.03254272680722</v>
      </c>
      <c r="J38" s="14">
        <f t="shared" si="3"/>
        <v>0.53704384169303132</v>
      </c>
      <c r="K38" s="14">
        <f t="shared" si="4"/>
        <v>0.53994357541340621</v>
      </c>
    </row>
    <row r="39" spans="1:11" ht="21.75" customHeight="1" x14ac:dyDescent="0.2">
      <c r="A39" s="23" t="s">
        <v>51</v>
      </c>
      <c r="B39" s="24"/>
      <c r="C39" s="11">
        <f>SUM(C6:C38)</f>
        <v>49855559.458459996</v>
      </c>
      <c r="D39" s="21">
        <f>SUM(D6:D38)</f>
        <v>53608050247.959991</v>
      </c>
      <c r="E39" s="22">
        <f>SUM(E6:E38)</f>
        <v>53681849897.959999</v>
      </c>
      <c r="F39" s="22">
        <f>SUM(F6:F38)</f>
        <v>52511357401.069992</v>
      </c>
      <c r="G39" s="13">
        <f>F39/E39%</f>
        <v>97.819574960410421</v>
      </c>
      <c r="H39" s="15">
        <f t="shared" si="1"/>
        <v>100.00000000203764</v>
      </c>
      <c r="I39" s="15">
        <f t="shared" si="2"/>
        <v>105.32698453584264</v>
      </c>
      <c r="J39" s="15">
        <f t="shared" si="3"/>
        <v>2.1804250395895686</v>
      </c>
      <c r="K39" s="15">
        <f t="shared" si="4"/>
        <v>2.2290273091781789</v>
      </c>
    </row>
    <row r="40" spans="1:11" ht="15" customHeight="1" x14ac:dyDescent="0.2"/>
    <row r="42" spans="1:11" x14ac:dyDescent="0.2">
      <c r="F42" s="17"/>
    </row>
    <row r="43" spans="1:11" s="1" customFormat="1" ht="15.75" x14ac:dyDescent="0.2"/>
    <row r="44" spans="1:11" s="1" customFormat="1" ht="15.75" x14ac:dyDescent="0.2"/>
    <row r="48" spans="1:11" ht="15.75" x14ac:dyDescent="0.2">
      <c r="A48" s="1"/>
    </row>
    <row r="49" spans="1:1" ht="15.75" x14ac:dyDescent="0.2">
      <c r="A49" s="1"/>
    </row>
  </sheetData>
  <mergeCells count="4">
    <mergeCell ref="A39:B39"/>
    <mergeCell ref="J3:K3"/>
    <mergeCell ref="A2:K2"/>
    <mergeCell ref="J1:K1"/>
  </mergeCells>
  <pageMargins left="0.70866141732283472" right="0.27559055118110237" top="0.59055118110236227" bottom="0.31496062992125984" header="0.31496062992125984" footer="0.31496062992125984"/>
  <pageSetup paperSize="9" scale="7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8</vt:lpstr>
      <vt:lpstr>'прил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2018-05-30T11:22:07Z</dcterms:modified>
</cp:coreProperties>
</file>